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500"/>
  </bookViews>
  <sheets>
    <sheet name="BORDEREAU DES PRIX -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<sst xmlns="http://schemas.openxmlformats.org/spreadsheetml/2006/main" count="162" uniqueCount="103">
  <si>
    <t>ECOLE NATIONALE DE COMMERCE ET DE GESTION FES</t>
  </si>
  <si>
    <t>APPEL D’OFFRES OUVERT NATIONAL
SIMPLIFIE SUR OFFRE DE PRIX N°:,,,,,,,,,,,,,,,,,,,,</t>
  </si>
  <si>
    <t xml:space="preserve"> SUR OFFRE DE PRIX N°:01/2025 du …/…/2025 à….h</t>
  </si>
  <si>
    <t>OBJET :Travaux d’aménagement d’un data center, d’une infirmerie, des espaces sanitaires et de la signalétique à l’École Nationale de Commerce et de Gestion de Fès – en lot unique</t>
  </si>
  <si>
    <t xml:space="preserve">  BORDEREAU DES PRIX -DETAIL ESTIMATIF 
</t>
  </si>
  <si>
    <t xml:space="preserve">N° </t>
  </si>
  <si>
    <t xml:space="preserve">Désignation des prestations </t>
  </si>
  <si>
    <t xml:space="preserve">Unité </t>
  </si>
  <si>
    <t>Quantité</t>
  </si>
  <si>
    <t>PU-HT)</t>
  </si>
  <si>
    <t>PT HT</t>
  </si>
  <si>
    <t>GROS-ŒUVRES</t>
  </si>
  <si>
    <t xml:space="preserve">                                  </t>
  </si>
  <si>
    <t>Dépose des menuiseries existantes</t>
  </si>
  <si>
    <t>F</t>
  </si>
  <si>
    <t>Décapage des revêtements existant de toutes nature</t>
  </si>
  <si>
    <t>M2</t>
  </si>
  <si>
    <t xml:space="preserve"> Béton arme pour tous ouvrages</t>
  </si>
  <si>
    <t>m3</t>
  </si>
  <si>
    <t>Fourniture et façonnage d’acier Tor pour béton armé</t>
  </si>
  <si>
    <t>kg</t>
  </si>
  <si>
    <t>Terrassement en tranchée et en puits en terrain de toutes natures y compris le rocher</t>
  </si>
  <si>
    <t>Fourniture et pose d’un lit de pose pour conduite et câble , nature du matériau : sable</t>
  </si>
  <si>
    <t xml:space="preserve"> remblai primaire</t>
  </si>
  <si>
    <t xml:space="preserve">  remblai secondaire</t>
  </si>
  <si>
    <t>traversée de route en enrobe bitumineux a chaud 0/10mm épaisseur 6 cm y compris couche d’accrochage</t>
  </si>
  <si>
    <t>ML</t>
  </si>
  <si>
    <t xml:space="preserve"> traversée de dallage en béton </t>
  </si>
  <si>
    <t>maçonnerie en double cloisons en briques creuses de 6*8 trous y compris l'isolation thermique et phonique</t>
  </si>
  <si>
    <t xml:space="preserve">enduit intérieur au mortier de ciment   </t>
  </si>
  <si>
    <t>traitement de fissures d'enduite</t>
  </si>
  <si>
    <t>ml</t>
  </si>
  <si>
    <t>regard de tirage des câbles</t>
  </si>
  <si>
    <t>U</t>
  </si>
  <si>
    <t>REVETEMENT</t>
  </si>
  <si>
    <t>revêtement de sol en carrelage faïence de 40x40 cm y compris découpage revêtement existant</t>
  </si>
  <si>
    <t>plinthes en carrelage faïence</t>
  </si>
  <si>
    <t>Revêtement Marches et contre marches en carrelage antidérapant en faïence 1er choix  et au choix de maitre d'ouvrage   y/c plinthes et le nez de marche marbre</t>
  </si>
  <si>
    <t>revêtement de sol en rouleau de plastique pvc, résistant au feu,</t>
  </si>
  <si>
    <t>faux plafond en staff lisse y compris de démolition de l’existent</t>
  </si>
  <si>
    <t xml:space="preserve">fourniture et pose de plaques d’isolation avec tous accessoires </t>
  </si>
  <si>
    <t>ALIMENTATION</t>
  </si>
  <si>
    <t>canalisation en P-PR   PN16   D15/21</t>
  </si>
  <si>
    <t>robinet d’arrêt   D 20/27</t>
  </si>
  <si>
    <t>EVACUATION</t>
  </si>
  <si>
    <t xml:space="preserve">évacuation en pvc toutes dimensions   D50   </t>
  </si>
  <si>
    <t xml:space="preserve"> évacuation en pvc toutes dimensions   d 75</t>
  </si>
  <si>
    <t>évacuation en pvc toutes dimensions   d 100</t>
  </si>
  <si>
    <t>APPAREILS SANITAIRES</t>
  </si>
  <si>
    <t>Transformation du toilette turque au toilette l’anglaise</t>
  </si>
  <si>
    <t xml:space="preserve"> WC  à  l’anglaise  1er choix </t>
  </si>
  <si>
    <t xml:space="preserve">ELECTRICITE </t>
  </si>
  <si>
    <t>tableau de protection</t>
  </si>
  <si>
    <t>ENS</t>
  </si>
  <si>
    <t xml:space="preserve">câble arme de 4 x 10 mm² + t   </t>
  </si>
  <si>
    <t xml:space="preserve">câble arme de 4 x 16 mm² + t   </t>
  </si>
  <si>
    <t xml:space="preserve">câble arme de 4 x 25 mm² + t   </t>
  </si>
  <si>
    <t>boite de coupure étanche</t>
  </si>
  <si>
    <t>tableau coupe-circuit</t>
  </si>
  <si>
    <t>disjoncteur différentiel de 10/30a</t>
  </si>
  <si>
    <t>prise de courant de 10 a + t</t>
  </si>
  <si>
    <t>prise de téléphone</t>
  </si>
  <si>
    <t>prise  d’ internet</t>
  </si>
  <si>
    <t>boite de raccordement</t>
  </si>
  <si>
    <t>fourniture, pose et installation et mise en service de tableau général de distribution basse tension normal et ondule TGBT N/O</t>
  </si>
  <si>
    <t>fourniture, installation et mise en service groupe électrogène capote insonorise 20 KVA</t>
  </si>
  <si>
    <t>fourniture, pose et installation et mise en service d’onduleur tri-mono 10 KVA</t>
  </si>
  <si>
    <t xml:space="preserve">fourniture, pose et installation de panel d’éclairage blanc froid avec détecteur de mouvement y compris câble et dépose de l’existent </t>
  </si>
  <si>
    <t>fourniture, pose et installation de bloc autonome de sécurité assurant un éclairage de 24 h au niveau du local technique.</t>
  </si>
  <si>
    <t xml:space="preserve"> fourniture et pose de fourreaux en tubes annelés</t>
  </si>
  <si>
    <t>travaux de désinstallation des anciens équipements et installation des chemins de câbles</t>
  </si>
  <si>
    <t>BANCS</t>
  </si>
  <si>
    <t>Bancs urbaine en béton habille en marbre</t>
  </si>
  <si>
    <t>INCENDIE</t>
  </si>
  <si>
    <t>fourniture, pose et installation de système d’intrusion et remontée d'alarmes par GSM</t>
  </si>
  <si>
    <t xml:space="preserve">fourniture, pose et installation de systeme d’extraction de fume avec clape motorise et coffre de relayage </t>
  </si>
  <si>
    <t>fourniture, pose et installation d’un système de détection incendie</t>
  </si>
  <si>
    <t>fourniture, pose et installation de système d’extinction automatique par GAZ NOVEC ou IG55</t>
  </si>
  <si>
    <t>fourniture, pose et installation de thermostat hygrostat avec afficheur avec contact SEC</t>
  </si>
  <si>
    <t>CONTRÔLE</t>
  </si>
  <si>
    <t>fourniture, pose et installation d’un systèmes de contrôle d’accès</t>
  </si>
  <si>
    <t>CLIMATISATION</t>
  </si>
  <si>
    <t xml:space="preserve">fourniture, pose et installation de climatiseur gainable </t>
  </si>
  <si>
    <t>MENUISERIE</t>
  </si>
  <si>
    <t xml:space="preserve"> porte  et châssis en aluminium de 1er choix</t>
  </si>
  <si>
    <t>portes en blindées aspect bois de 1er choix  de 2,1x2,5ml:</t>
  </si>
  <si>
    <t>fourniture et pose d’un panneau signalétique institutionnel</t>
  </si>
  <si>
    <t xml:space="preserve">fourniture pose de plancher technique </t>
  </si>
  <si>
    <t>fourniture et installation de porte coupe-feu 2 heures</t>
  </si>
  <si>
    <t>structure métallique pour abri de groupe électrogène</t>
  </si>
  <si>
    <t>couvertures métallique en panneaux sandwich y/ compris bardage  en panneaux sonduich ;scellement ;fixation et toutes sujétions.</t>
  </si>
  <si>
    <t xml:space="preserve"> VIDEOSURVEILLANCE</t>
  </si>
  <si>
    <t xml:space="preserve">fourniture, pose et installation camera extérieur IP  </t>
  </si>
  <si>
    <t>fourniture, pose et installation camera intérieur IP</t>
  </si>
  <si>
    <t xml:space="preserve">fourniture, pose, installation et mise en service serveur d’enregistrement video  </t>
  </si>
  <si>
    <t xml:space="preserve">PEINTURE </t>
  </si>
  <si>
    <t>peinture vernis des menuiseries en bois existent y compris décapage de la vernis existant</t>
  </si>
  <si>
    <t xml:space="preserve">peinture vinylique mate sur mur et  plafond y compris décapage de la peinture existant </t>
  </si>
  <si>
    <t xml:space="preserve">peinture glycérophtalique laquée sur mur et  plafond y compris décapage de la peinture existant </t>
  </si>
  <si>
    <t>peinture glycérophtalique laquée sur menuiserie bois et ferronneries  y compris décapage de la peinture existant</t>
  </si>
  <si>
    <t>TOTAL HORS TVA</t>
  </si>
  <si>
    <t>TAUX TVA (20 %)</t>
  </si>
  <si>
    <t>TOTAL T.T.C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</si>
</sst>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-* #,##0_-;\-* #,##0_-;_-* &quot;-&quot;_-;_-@_-"/>
    <numFmt numFmtId="176" formatCode="_-* #,##0.00\ _€_-;\-* #,##0.00\ _€_-;_-* &quot;-&quot;??\ _€_-;_-@_-"/>
    <numFmt numFmtId="177" formatCode="_-&quot;€&quot;* #,##0.00_-;\-&quot;€&quot;* #,##0.00_-;_-&quot;€&quot;* \-??_-;_-@_-"/>
    <numFmt numFmtId="178" formatCode="_-&quot;€&quot;* #,##0_-;\-&quot;€&quot;* #,##0_-;_-&quot;€&quot;* \-_-;_-@_-"/>
    <numFmt numFmtId="179" formatCode="_-* #,##0.000\ _€_-;\-* #,##0.000\ _€_-;_-* &quot;-&quot;??\ _€_-;_-@_-"/>
  </numFmts>
  <fonts count="35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u/>
      <sz val="14"/>
      <name val="Calibri"/>
      <charset val="134"/>
      <scheme val="minor"/>
    </font>
    <font>
      <b/>
      <i/>
      <sz val="12"/>
      <name val="Times New Roman"/>
      <charset val="134"/>
    </font>
    <font>
      <b/>
      <sz val="12"/>
      <color theme="1"/>
      <name val="Calibri"/>
      <charset val="134"/>
      <scheme val="minor"/>
    </font>
    <font>
      <sz val="12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2"/>
      <color theme="1"/>
      <name val="Calibri"/>
      <charset val="134"/>
    </font>
    <font>
      <sz val="12"/>
      <name val="Times New Roman"/>
      <charset val="134"/>
    </font>
    <font>
      <b/>
      <u/>
      <sz val="12"/>
      <color theme="1"/>
      <name val="Calibri"/>
      <charset val="134"/>
      <scheme val="minor"/>
    </font>
    <font>
      <b/>
      <u/>
      <sz val="12"/>
      <color theme="1"/>
      <name val="Calibri"/>
      <charset val="134"/>
    </font>
    <font>
      <sz val="12"/>
      <name val="Calibri"/>
      <charset val="134"/>
      <scheme val="minor"/>
    </font>
    <font>
      <sz val="12"/>
      <name val="Calibri"/>
      <charset val="134"/>
    </font>
    <font>
      <b/>
      <u/>
      <sz val="12"/>
      <name val="Calibri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3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176" fontId="1" fillId="0" borderId="0" xfId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6" fillId="0" borderId="2" xfId="1" applyFont="1" applyFill="1" applyBorder="1" applyAlignment="1">
      <alignment horizontal="left" vertical="center"/>
    </xf>
    <xf numFmtId="176" fontId="6" fillId="0" borderId="3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176" fontId="5" fillId="0" borderId="5" xfId="1" applyFont="1" applyFill="1" applyBorder="1" applyAlignment="1">
      <alignment horizontal="left" vertical="center"/>
    </xf>
    <xf numFmtId="176" fontId="5" fillId="0" borderId="6" xfId="1" applyFont="1" applyFill="1" applyBorder="1" applyAlignment="1">
      <alignment horizontal="left" vertical="center"/>
    </xf>
    <xf numFmtId="0" fontId="7" fillId="0" borderId="5" xfId="0" applyFont="1" applyBorder="1" applyAlignment="1">
      <alignment horizontal="justify" vertical="justify"/>
    </xf>
    <xf numFmtId="0" fontId="8" fillId="0" borderId="5" xfId="0" applyFont="1" applyBorder="1" applyAlignment="1">
      <alignment horizontal="center" vertical="center"/>
    </xf>
    <xf numFmtId="176" fontId="8" fillId="0" borderId="5" xfId="1" applyFont="1" applyFill="1" applyBorder="1" applyAlignment="1">
      <alignment horizontal="left" vertical="center"/>
    </xf>
    <xf numFmtId="0" fontId="1" fillId="0" borderId="5" xfId="0" applyFont="1" applyBorder="1" applyAlignment="1">
      <alignment vertical="justify"/>
    </xf>
    <xf numFmtId="0" fontId="7" fillId="0" borderId="5" xfId="0" applyFont="1" applyBorder="1" applyAlignment="1">
      <alignment vertical="justify"/>
    </xf>
    <xf numFmtId="0" fontId="9" fillId="0" borderId="5" xfId="0" applyFont="1" applyBorder="1" applyAlignment="1">
      <alignment vertical="justify"/>
    </xf>
    <xf numFmtId="0" fontId="10" fillId="0" borderId="5" xfId="0" applyFont="1" applyBorder="1" applyAlignment="1">
      <alignment horizontal="justify" vertical="justify"/>
    </xf>
    <xf numFmtId="0" fontId="11" fillId="0" borderId="5" xfId="0" applyFont="1" applyBorder="1" applyAlignment="1">
      <alignment vertical="justify"/>
    </xf>
    <xf numFmtId="0" fontId="12" fillId="0" borderId="5" xfId="0" applyFont="1" applyBorder="1" applyAlignment="1">
      <alignment vertical="justify"/>
    </xf>
    <xf numFmtId="0" fontId="10" fillId="0" borderId="5" xfId="0" applyFont="1" applyBorder="1" applyAlignment="1">
      <alignment vertical="justify"/>
    </xf>
    <xf numFmtId="0" fontId="13" fillId="0" borderId="5" xfId="0" applyFont="1" applyBorder="1" applyAlignment="1">
      <alignment vertical="justify"/>
    </xf>
    <xf numFmtId="0" fontId="14" fillId="0" borderId="4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176" fontId="15" fillId="0" borderId="6" xfId="1" applyFont="1" applyFill="1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176" fontId="15" fillId="0" borderId="9" xfId="1" applyFont="1" applyFill="1" applyBorder="1" applyAlignment="1">
      <alignment vertical="center"/>
    </xf>
    <xf numFmtId="179" fontId="1" fillId="0" borderId="0" xfId="1" applyNumberFormat="1" applyFont="1"/>
    <xf numFmtId="176" fontId="1" fillId="0" borderId="0" xfId="0" applyNumberFormat="1" applyFont="1"/>
  </cellXfs>
  <cellStyles count="49">
    <cellStyle name="Normal" xfId="0" builtinId="0"/>
    <cellStyle name="Virgule" xfId="1" builtinId="3"/>
    <cellStyle name="Monétaire" xfId="2" builtinId="4"/>
    <cellStyle name="Pourcentage" xfId="3" builtinId="5"/>
    <cellStyle name="Milliers [0]" xfId="4" builtinId="6"/>
    <cellStyle name="Monétaire [0]" xfId="5" builtinId="7"/>
    <cellStyle name="Lien hypertexte" xfId="6" builtinId="8"/>
    <cellStyle name="Lien hypertexte visité" xfId="7" builtinId="9"/>
    <cellStyle name="Note" xfId="8" builtinId="10"/>
    <cellStyle name="Avertissement" xfId="9" builtinId="11"/>
    <cellStyle name="Titre" xfId="10" builtinId="15"/>
    <cellStyle name="CTexte explicatif" xfId="11" builtinId="53"/>
    <cellStyle name="Titre 1" xfId="12" builtinId="16"/>
    <cellStyle name="Titre 2" xfId="13" builtinId="17"/>
    <cellStyle name="Titre 3" xfId="14" builtinId="18"/>
    <cellStyle name="Titre 4" xfId="15" builtinId="19"/>
    <cellStyle name="Entrée" xfId="16" builtinId="20"/>
    <cellStyle name="Sortie" xfId="17" builtinId="21"/>
    <cellStyle name="Calcul" xfId="18" builtinId="22"/>
    <cellStyle name="Vérification de cellule" xfId="19" builtinId="23"/>
    <cellStyle name="Cellule liée" xfId="20" builtinId="24"/>
    <cellStyle name="Total" xfId="21" builtinId="25"/>
    <cellStyle name="Satisfaisant" xfId="22" builtinId="26"/>
    <cellStyle name="Insatisfaisant" xfId="23" builtinId="27"/>
    <cellStyle name="Neutre" xfId="24" builtinId="28"/>
    <cellStyle name="Accent1" xfId="25" builtinId="29"/>
    <cellStyle name="20 % - Accent1" xfId="26" builtinId="30"/>
    <cellStyle name="40 % - Accent1" xfId="27" builtinId="31"/>
    <cellStyle name="60 % - Accent1" xfId="28" builtinId="32"/>
    <cellStyle name="Accent2" xfId="29" builtinId="33"/>
    <cellStyle name="20 % - Accent2" xfId="30" builtinId="34"/>
    <cellStyle name="40 % - Accent2" xfId="31" builtinId="35"/>
    <cellStyle name="60 % - Accent2" xfId="32" builtinId="36"/>
    <cellStyle name="Accent3" xfId="33" builtinId="37"/>
    <cellStyle name="20 % - Accent3" xfId="34" builtinId="38"/>
    <cellStyle name="40 % - Accent3" xfId="35" builtinId="39"/>
    <cellStyle name="60 % - Accent3" xfId="36" builtinId="40"/>
    <cellStyle name="Accent4" xfId="37" builtinId="41"/>
    <cellStyle name="20 % - Accent4" xfId="38" builtinId="42"/>
    <cellStyle name="40 % - Accent4" xfId="39" builtinId="43"/>
    <cellStyle name="60 % - Accent4" xfId="40" builtinId="44"/>
    <cellStyle name="Accent5" xfId="41" builtinId="45"/>
    <cellStyle name="20 % - Accent5" xfId="42" builtinId="46"/>
    <cellStyle name="40 % - Accent5" xfId="43" builtinId="47"/>
    <cellStyle name="60 % - Accent5" xfId="44" builtinId="48"/>
    <cellStyle name="Accent6" xfId="45" builtinId="49"/>
    <cellStyle name="20 % - Accent6" xfId="46" builtinId="50"/>
    <cellStyle name="40 % - Accent6" xfId="47" builtinId="51"/>
    <cellStyle name="60 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406400</xdr:colOff>
      <xdr:row>0</xdr:row>
      <xdr:rowOff>133350</xdr:rowOff>
    </xdr:from>
    <xdr:to>
      <xdr:col>5</xdr:col>
      <xdr:colOff>698758</xdr:colOff>
      <xdr:row>5</xdr:row>
      <xdr:rowOff>21167</xdr:rowOff>
    </xdr:to>
    <xdr:pic>
      <xdr:nvPicPr>
        <xdr:cNvPr id="5" name="Image 4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400" y="133350"/>
          <a:ext cx="6559550" cy="88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I105"/>
  <sheetViews>
    <sheetView tabSelected="1" zoomScale="90" zoomScaleNormal="90" topLeftCell="A62" workbookViewId="0">
      <selection activeCell="E65" sqref="E65"/>
    </sheetView>
  </sheetViews>
  <sheetFormatPr defaultColWidth="11.5714285714286" defaultRowHeight="15.75"/>
  <cols>
    <col min="1" max="1" width="8.28571428571429" style="1" customWidth="1"/>
    <col min="2" max="2" width="53.1428571428571" style="1" customWidth="1"/>
    <col min="3" max="3" width="5.57142857142857" style="1" customWidth="1"/>
    <col min="4" max="4" width="12.7142857142857" style="1" customWidth="1"/>
    <col min="5" max="5" width="14.2857142857143" style="2" customWidth="1"/>
    <col min="6" max="6" width="17" style="2" customWidth="1"/>
    <col min="7" max="7" width="11.5714285714286" style="1"/>
    <col min="8" max="8" width="14.2857142857143" style="1" customWidth="1"/>
    <col min="9" max="9" width="13" style="1" customWidth="1"/>
    <col min="10" max="10" width="11.7142857142857" style="1" customWidth="1"/>
    <col min="11" max="16384" width="11.5714285714286" style="1"/>
  </cols>
  <sheetData>
    <row r="7" ht="18.75" spans="1:6">
      <c r="A7" s="3" t="s">
        <v>0</v>
      </c>
      <c r="B7" s="3"/>
      <c r="C7" s="3"/>
      <c r="D7" s="3"/>
      <c r="E7" s="3"/>
      <c r="F7" s="3"/>
    </row>
    <row r="8" spans="1:6">
      <c r="A8" s="4" t="s">
        <v>1</v>
      </c>
      <c r="B8" s="5"/>
      <c r="C8" s="5"/>
      <c r="D8" s="5"/>
      <c r="E8" s="5"/>
      <c r="F8" s="5"/>
    </row>
    <row r="9" spans="1:7">
      <c r="A9" s="4" t="s">
        <v>2</v>
      </c>
      <c r="B9" s="5"/>
      <c r="C9" s="5"/>
      <c r="D9" s="5"/>
      <c r="E9" s="5"/>
      <c r="F9" s="5"/>
      <c r="G9" s="5"/>
    </row>
    <row r="10" ht="49.9" customHeight="1" spans="1:6">
      <c r="A10" s="6" t="s">
        <v>3</v>
      </c>
      <c r="B10" s="7"/>
      <c r="C10" s="7"/>
      <c r="D10" s="7"/>
      <c r="E10" s="7"/>
      <c r="F10" s="7"/>
    </row>
    <row r="11" ht="15" customHeight="1" spans="1:6">
      <c r="A11" s="8" t="s">
        <v>4</v>
      </c>
      <c r="B11" s="8"/>
      <c r="C11" s="8"/>
      <c r="D11" s="8"/>
      <c r="E11" s="8"/>
      <c r="F11" s="8"/>
    </row>
    <row r="12" ht="15" customHeight="1" spans="1:6">
      <c r="A12" s="8"/>
      <c r="B12" s="8"/>
      <c r="C12" s="8"/>
      <c r="D12" s="8"/>
      <c r="E12" s="8"/>
      <c r="F12" s="8"/>
    </row>
    <row r="13" ht="15" customHeight="1" spans="1:6">
      <c r="A13" s="9"/>
      <c r="B13" s="9"/>
      <c r="C13" s="8"/>
      <c r="D13" s="8"/>
      <c r="E13" s="8"/>
      <c r="F13" s="8"/>
    </row>
    <row r="14" ht="35.45" customHeight="1" spans="1:6">
      <c r="A14" s="10" t="s">
        <v>5</v>
      </c>
      <c r="B14" s="11" t="s">
        <v>6</v>
      </c>
      <c r="C14" s="11" t="s">
        <v>7</v>
      </c>
      <c r="D14" s="11" t="s">
        <v>8</v>
      </c>
      <c r="E14" s="12" t="s">
        <v>9</v>
      </c>
      <c r="F14" s="13" t="s">
        <v>10</v>
      </c>
    </row>
    <row r="15" spans="1:6">
      <c r="A15" s="14"/>
      <c r="B15" s="15" t="s">
        <v>11</v>
      </c>
      <c r="C15" s="16"/>
      <c r="D15" s="16"/>
      <c r="E15" s="17"/>
      <c r="F15" s="18" t="s">
        <v>12</v>
      </c>
    </row>
    <row r="16" ht="30" customHeight="1" spans="1:6">
      <c r="A16" s="14">
        <f t="shared" ref="A16:A19" si="0">+A15+1</f>
        <v>1</v>
      </c>
      <c r="B16" s="19" t="s">
        <v>13</v>
      </c>
      <c r="C16" s="16" t="s">
        <v>14</v>
      </c>
      <c r="D16" s="20">
        <v>1</v>
      </c>
      <c r="E16" s="21"/>
      <c r="F16" s="18">
        <f>+D16*E16</f>
        <v>0</v>
      </c>
    </row>
    <row r="17" ht="30" customHeight="1" spans="1:6">
      <c r="A17" s="14">
        <f t="shared" si="0"/>
        <v>2</v>
      </c>
      <c r="B17" s="19" t="s">
        <v>15</v>
      </c>
      <c r="C17" s="16" t="s">
        <v>16</v>
      </c>
      <c r="D17" s="20">
        <v>202</v>
      </c>
      <c r="E17" s="21"/>
      <c r="F17" s="18">
        <f>+D17*E17</f>
        <v>0</v>
      </c>
    </row>
    <row r="18" ht="30" customHeight="1" spans="1:6">
      <c r="A18" s="14">
        <f t="shared" si="0"/>
        <v>3</v>
      </c>
      <c r="B18" s="22" t="s">
        <v>17</v>
      </c>
      <c r="C18" s="16" t="s">
        <v>18</v>
      </c>
      <c r="D18" s="16">
        <v>1.5</v>
      </c>
      <c r="E18" s="17"/>
      <c r="F18" s="18">
        <f>+D18*E18</f>
        <v>0</v>
      </c>
    </row>
    <row r="19" ht="30" customHeight="1" spans="1:6">
      <c r="A19" s="14">
        <f t="shared" si="0"/>
        <v>4</v>
      </c>
      <c r="B19" s="22" t="s">
        <v>19</v>
      </c>
      <c r="C19" s="16" t="s">
        <v>20</v>
      </c>
      <c r="D19" s="16">
        <v>140</v>
      </c>
      <c r="E19" s="17"/>
      <c r="F19" s="18">
        <f t="shared" ref="F19:F65" si="1">+D19*E19</f>
        <v>0</v>
      </c>
    </row>
    <row r="20" ht="30" customHeight="1" spans="1:6">
      <c r="A20" s="14">
        <f t="shared" ref="A20:A29" si="2">+A19+1</f>
        <v>5</v>
      </c>
      <c r="B20" s="22" t="s">
        <v>21</v>
      </c>
      <c r="C20" s="16" t="s">
        <v>18</v>
      </c>
      <c r="D20" s="16">
        <v>104</v>
      </c>
      <c r="E20" s="17"/>
      <c r="F20" s="18">
        <f t="shared" si="1"/>
        <v>0</v>
      </c>
    </row>
    <row r="21" ht="30" customHeight="1" spans="1:6">
      <c r="A21" s="14">
        <f t="shared" si="2"/>
        <v>6</v>
      </c>
      <c r="B21" s="19" t="s">
        <v>22</v>
      </c>
      <c r="C21" s="16" t="s">
        <v>18</v>
      </c>
      <c r="D21" s="16">
        <v>11</v>
      </c>
      <c r="E21" s="17"/>
      <c r="F21" s="18">
        <f t="shared" si="1"/>
        <v>0</v>
      </c>
    </row>
    <row r="22" spans="1:6">
      <c r="A22" s="14">
        <f t="shared" si="2"/>
        <v>7</v>
      </c>
      <c r="B22" s="19" t="s">
        <v>23</v>
      </c>
      <c r="C22" s="16" t="s">
        <v>18</v>
      </c>
      <c r="D22" s="16">
        <v>42</v>
      </c>
      <c r="E22" s="17"/>
      <c r="F22" s="18">
        <f t="shared" si="1"/>
        <v>0</v>
      </c>
    </row>
    <row r="23" spans="1:6">
      <c r="A23" s="14">
        <f t="shared" si="2"/>
        <v>8</v>
      </c>
      <c r="B23" s="19" t="s">
        <v>24</v>
      </c>
      <c r="C23" s="16" t="s">
        <v>18</v>
      </c>
      <c r="D23" s="16">
        <v>62</v>
      </c>
      <c r="E23" s="17"/>
      <c r="F23" s="18">
        <f t="shared" si="1"/>
        <v>0</v>
      </c>
    </row>
    <row r="24" ht="30" customHeight="1" spans="1:6">
      <c r="A24" s="14">
        <f t="shared" si="2"/>
        <v>9</v>
      </c>
      <c r="B24" s="19" t="s">
        <v>25</v>
      </c>
      <c r="C24" s="16" t="s">
        <v>26</v>
      </c>
      <c r="D24" s="16">
        <v>6</v>
      </c>
      <c r="E24" s="17"/>
      <c r="F24" s="18">
        <f t="shared" si="1"/>
        <v>0</v>
      </c>
    </row>
    <row r="25" ht="20.45" customHeight="1" spans="1:6">
      <c r="A25" s="14">
        <f t="shared" si="2"/>
        <v>10</v>
      </c>
      <c r="B25" s="19" t="s">
        <v>27</v>
      </c>
      <c r="C25" s="16" t="s">
        <v>26</v>
      </c>
      <c r="D25" s="16">
        <v>10</v>
      </c>
      <c r="E25" s="17"/>
      <c r="F25" s="18">
        <f t="shared" si="1"/>
        <v>0</v>
      </c>
    </row>
    <row r="26" ht="30" customHeight="1" spans="1:6">
      <c r="A26" s="14">
        <f t="shared" si="2"/>
        <v>11</v>
      </c>
      <c r="B26" s="19" t="s">
        <v>28</v>
      </c>
      <c r="C26" s="16" t="s">
        <v>16</v>
      </c>
      <c r="D26" s="16">
        <f>12*3.5</f>
        <v>42</v>
      </c>
      <c r="E26" s="17"/>
      <c r="F26" s="18">
        <f t="shared" si="1"/>
        <v>0</v>
      </c>
    </row>
    <row r="27" spans="1:6">
      <c r="A27" s="14">
        <f t="shared" si="2"/>
        <v>12</v>
      </c>
      <c r="B27" s="23" t="s">
        <v>29</v>
      </c>
      <c r="C27" s="16" t="s">
        <v>16</v>
      </c>
      <c r="D27" s="16">
        <f>+D26*2+576</f>
        <v>660</v>
      </c>
      <c r="E27" s="17"/>
      <c r="F27" s="18">
        <f t="shared" si="1"/>
        <v>0</v>
      </c>
    </row>
    <row r="28" spans="1:6">
      <c r="A28" s="14">
        <f t="shared" si="2"/>
        <v>13</v>
      </c>
      <c r="B28" s="22" t="s">
        <v>30</v>
      </c>
      <c r="C28" s="16" t="s">
        <v>31</v>
      </c>
      <c r="D28" s="16">
        <f>12+20</f>
        <v>32</v>
      </c>
      <c r="E28" s="17"/>
      <c r="F28" s="18">
        <f t="shared" si="1"/>
        <v>0</v>
      </c>
    </row>
    <row r="29" spans="1:6">
      <c r="A29" s="14">
        <f t="shared" si="2"/>
        <v>14</v>
      </c>
      <c r="B29" s="19" t="s">
        <v>32</v>
      </c>
      <c r="C29" s="16" t="s">
        <v>33</v>
      </c>
      <c r="D29" s="16">
        <v>4</v>
      </c>
      <c r="E29" s="17"/>
      <c r="F29" s="18">
        <f t="shared" si="1"/>
        <v>0</v>
      </c>
    </row>
    <row r="30" spans="1:6">
      <c r="A30" s="14"/>
      <c r="B30" s="24" t="s">
        <v>34</v>
      </c>
      <c r="C30" s="16"/>
      <c r="D30" s="16"/>
      <c r="E30" s="17"/>
      <c r="F30" s="18"/>
    </row>
    <row r="31" ht="30" customHeight="1" spans="1:6">
      <c r="A31" s="14">
        <f>+A29+1</f>
        <v>15</v>
      </c>
      <c r="B31" s="19" t="s">
        <v>35</v>
      </c>
      <c r="C31" s="16" t="s">
        <v>31</v>
      </c>
      <c r="D31" s="16">
        <f>24+201.6</f>
        <v>225.6</v>
      </c>
      <c r="E31" s="17"/>
      <c r="F31" s="18">
        <f t="shared" si="1"/>
        <v>0</v>
      </c>
    </row>
    <row r="32" spans="1:6">
      <c r="A32" s="14">
        <f>+A31+1</f>
        <v>16</v>
      </c>
      <c r="B32" s="22" t="s">
        <v>36</v>
      </c>
      <c r="C32" s="16" t="s">
        <v>31</v>
      </c>
      <c r="D32" s="16">
        <f>24+129.6</f>
        <v>153.6</v>
      </c>
      <c r="E32" s="17"/>
      <c r="F32" s="18">
        <f t="shared" si="1"/>
        <v>0</v>
      </c>
    </row>
    <row r="33" ht="47.25" spans="1:6">
      <c r="A33" s="14">
        <f>+A32+1</f>
        <v>17</v>
      </c>
      <c r="B33" s="22" t="s">
        <v>37</v>
      </c>
      <c r="C33" s="16" t="s">
        <v>26</v>
      </c>
      <c r="D33" s="20">
        <v>21.6</v>
      </c>
      <c r="E33" s="21"/>
      <c r="F33" s="18">
        <f t="shared" si="1"/>
        <v>0</v>
      </c>
    </row>
    <row r="34" ht="31.5" spans="1:6">
      <c r="A34" s="14">
        <f>+A33+1</f>
        <v>18</v>
      </c>
      <c r="B34" s="22" t="s">
        <v>38</v>
      </c>
      <c r="C34" s="16" t="s">
        <v>16</v>
      </c>
      <c r="D34" s="20">
        <f>4.5*6</f>
        <v>27</v>
      </c>
      <c r="E34" s="21"/>
      <c r="F34" s="18">
        <f t="shared" si="1"/>
        <v>0</v>
      </c>
    </row>
    <row r="35" ht="30" customHeight="1" spans="1:6">
      <c r="A35" s="14">
        <f>+A34+1</f>
        <v>19</v>
      </c>
      <c r="B35" s="22" t="s">
        <v>39</v>
      </c>
      <c r="C35" s="16" t="s">
        <v>16</v>
      </c>
      <c r="D35" s="16">
        <f>24*1</f>
        <v>24</v>
      </c>
      <c r="E35" s="17"/>
      <c r="F35" s="18">
        <f t="shared" si="1"/>
        <v>0</v>
      </c>
    </row>
    <row r="36" ht="30" customHeight="1" spans="1:6">
      <c r="A36" s="14">
        <f t="shared" ref="A36" si="3">+A35+1</f>
        <v>20</v>
      </c>
      <c r="B36" s="23" t="s">
        <v>40</v>
      </c>
      <c r="C36" s="16" t="s">
        <v>16</v>
      </c>
      <c r="D36" s="16">
        <f>+(5*2+5+6+5)*2</f>
        <v>52</v>
      </c>
      <c r="E36" s="17"/>
      <c r="F36" s="18">
        <f t="shared" si="1"/>
        <v>0</v>
      </c>
    </row>
    <row r="37" spans="1:6">
      <c r="A37" s="14"/>
      <c r="B37" s="24" t="s">
        <v>41</v>
      </c>
      <c r="C37" s="16"/>
      <c r="D37" s="16"/>
      <c r="E37" s="17"/>
      <c r="F37" s="18"/>
    </row>
    <row r="38" spans="1:6">
      <c r="A38" s="14">
        <f>+A36+1</f>
        <v>21</v>
      </c>
      <c r="B38" s="19" t="s">
        <v>42</v>
      </c>
      <c r="C38" s="16" t="s">
        <v>26</v>
      </c>
      <c r="D38" s="16">
        <f>36+72</f>
        <v>108</v>
      </c>
      <c r="E38" s="17"/>
      <c r="F38" s="18">
        <f t="shared" si="1"/>
        <v>0</v>
      </c>
    </row>
    <row r="39" spans="1:6">
      <c r="A39" s="14">
        <f>+A38+1</f>
        <v>22</v>
      </c>
      <c r="B39" s="22" t="s">
        <v>43</v>
      </c>
      <c r="C39" s="16" t="s">
        <v>33</v>
      </c>
      <c r="D39" s="16">
        <f>2+24</f>
        <v>26</v>
      </c>
      <c r="E39" s="17"/>
      <c r="F39" s="18">
        <f t="shared" si="1"/>
        <v>0</v>
      </c>
    </row>
    <row r="40" spans="1:6">
      <c r="A40" s="14"/>
      <c r="B40" s="25" t="s">
        <v>44</v>
      </c>
      <c r="C40" s="16"/>
      <c r="D40" s="16"/>
      <c r="E40" s="17"/>
      <c r="F40" s="18"/>
    </row>
    <row r="41" spans="1:6">
      <c r="A41" s="14">
        <f>+A39+1</f>
        <v>23</v>
      </c>
      <c r="B41" s="19" t="s">
        <v>45</v>
      </c>
      <c r="C41" s="16" t="s">
        <v>26</v>
      </c>
      <c r="D41" s="16">
        <f>6+24</f>
        <v>30</v>
      </c>
      <c r="E41" s="17"/>
      <c r="F41" s="18">
        <f t="shared" si="1"/>
        <v>0</v>
      </c>
    </row>
    <row r="42" spans="1:6">
      <c r="A42" s="14">
        <f>+A41+1</f>
        <v>24</v>
      </c>
      <c r="B42" s="22" t="s">
        <v>46</v>
      </c>
      <c r="C42" s="16" t="s">
        <v>26</v>
      </c>
      <c r="D42" s="16">
        <f>6+24</f>
        <v>30</v>
      </c>
      <c r="E42" s="17"/>
      <c r="F42" s="18">
        <f t="shared" si="1"/>
        <v>0</v>
      </c>
    </row>
    <row r="43" spans="1:6">
      <c r="A43" s="14">
        <f>+A42+1</f>
        <v>25</v>
      </c>
      <c r="B43" s="22" t="s">
        <v>47</v>
      </c>
      <c r="C43" s="16" t="s">
        <v>26</v>
      </c>
      <c r="D43" s="16">
        <f>12+24</f>
        <v>36</v>
      </c>
      <c r="E43" s="17"/>
      <c r="F43" s="18">
        <f t="shared" si="1"/>
        <v>0</v>
      </c>
    </row>
    <row r="44" spans="1:6">
      <c r="A44" s="14"/>
      <c r="B44" s="25" t="s">
        <v>48</v>
      </c>
      <c r="C44" s="16"/>
      <c r="D44" s="20"/>
      <c r="E44" s="21"/>
      <c r="F44" s="18"/>
    </row>
    <row r="45" ht="20.45" customHeight="1" spans="1:6">
      <c r="A45" s="14">
        <f>+A43+1</f>
        <v>26</v>
      </c>
      <c r="B45" s="23" t="s">
        <v>49</v>
      </c>
      <c r="C45" s="16" t="s">
        <v>33</v>
      </c>
      <c r="D45" s="20">
        <v>24</v>
      </c>
      <c r="E45" s="21"/>
      <c r="F45" s="18">
        <f t="shared" ref="F45:F46" si="4">+D45*E45</f>
        <v>0</v>
      </c>
    </row>
    <row r="46" spans="1:6">
      <c r="A46" s="14">
        <f>+A45+1</f>
        <v>27</v>
      </c>
      <c r="B46" s="26" t="s">
        <v>50</v>
      </c>
      <c r="C46" s="16" t="s">
        <v>33</v>
      </c>
      <c r="D46" s="20">
        <v>24</v>
      </c>
      <c r="E46" s="21"/>
      <c r="F46" s="18">
        <f t="shared" si="4"/>
        <v>0</v>
      </c>
    </row>
    <row r="47" spans="1:6">
      <c r="A47" s="14"/>
      <c r="B47" s="25" t="s">
        <v>51</v>
      </c>
      <c r="C47" s="16"/>
      <c r="D47" s="16"/>
      <c r="E47" s="17"/>
      <c r="F47" s="18"/>
    </row>
    <row r="48" spans="1:6">
      <c r="A48" s="14">
        <f>+A46+1</f>
        <v>28</v>
      </c>
      <c r="B48" s="19" t="s">
        <v>52</v>
      </c>
      <c r="C48" s="16" t="s">
        <v>53</v>
      </c>
      <c r="D48" s="16">
        <v>2</v>
      </c>
      <c r="E48" s="17"/>
      <c r="F48" s="18">
        <f t="shared" si="1"/>
        <v>0</v>
      </c>
    </row>
    <row r="49" spans="1:6">
      <c r="A49" s="14">
        <f>+A48+1</f>
        <v>29</v>
      </c>
      <c r="B49" s="23" t="s">
        <v>54</v>
      </c>
      <c r="C49" s="16" t="s">
        <v>26</v>
      </c>
      <c r="D49" s="16">
        <v>85</v>
      </c>
      <c r="E49" s="17"/>
      <c r="F49" s="18">
        <f t="shared" si="1"/>
        <v>0</v>
      </c>
    </row>
    <row r="50" spans="1:6">
      <c r="A50" s="14">
        <f t="shared" ref="A50:A54" si="5">+A49+1</f>
        <v>30</v>
      </c>
      <c r="B50" s="23" t="s">
        <v>55</v>
      </c>
      <c r="C50" s="16" t="s">
        <v>26</v>
      </c>
      <c r="D50" s="16">
        <v>60</v>
      </c>
      <c r="E50" s="17"/>
      <c r="F50" s="18">
        <f t="shared" si="1"/>
        <v>0</v>
      </c>
    </row>
    <row r="51" spans="1:6">
      <c r="A51" s="14">
        <f t="shared" si="5"/>
        <v>31</v>
      </c>
      <c r="B51" s="23" t="s">
        <v>56</v>
      </c>
      <c r="C51" s="16" t="s">
        <v>26</v>
      </c>
      <c r="D51" s="16">
        <v>150</v>
      </c>
      <c r="E51" s="17"/>
      <c r="F51" s="18">
        <f t="shared" si="1"/>
        <v>0</v>
      </c>
    </row>
    <row r="52" spans="1:6">
      <c r="A52" s="14">
        <f t="shared" si="5"/>
        <v>32</v>
      </c>
      <c r="B52" s="19" t="s">
        <v>57</v>
      </c>
      <c r="C52" s="16" t="s">
        <v>33</v>
      </c>
      <c r="D52" s="16">
        <v>2</v>
      </c>
      <c r="E52" s="17"/>
      <c r="F52" s="18">
        <f t="shared" si="1"/>
        <v>0</v>
      </c>
    </row>
    <row r="53" spans="1:6">
      <c r="A53" s="14">
        <f t="shared" si="5"/>
        <v>33</v>
      </c>
      <c r="B53" s="19" t="s">
        <v>58</v>
      </c>
      <c r="C53" s="16" t="s">
        <v>33</v>
      </c>
      <c r="D53" s="16">
        <v>2</v>
      </c>
      <c r="E53" s="17"/>
      <c r="F53" s="18">
        <f t="shared" si="1"/>
        <v>0</v>
      </c>
    </row>
    <row r="54" spans="1:6">
      <c r="A54" s="14">
        <f t="shared" si="5"/>
        <v>34</v>
      </c>
      <c r="B54" s="19" t="s">
        <v>59</v>
      </c>
      <c r="C54" s="16" t="s">
        <v>33</v>
      </c>
      <c r="D54" s="16">
        <v>1</v>
      </c>
      <c r="E54" s="17"/>
      <c r="F54" s="18">
        <f t="shared" si="1"/>
        <v>0</v>
      </c>
    </row>
    <row r="55" spans="1:6">
      <c r="A55" s="14">
        <f t="shared" ref="A55:A63" si="6">+A54+1</f>
        <v>35</v>
      </c>
      <c r="B55" s="19" t="s">
        <v>60</v>
      </c>
      <c r="C55" s="16" t="s">
        <v>33</v>
      </c>
      <c r="D55" s="16">
        <v>6</v>
      </c>
      <c r="E55" s="17"/>
      <c r="F55" s="18">
        <f t="shared" si="1"/>
        <v>0</v>
      </c>
    </row>
    <row r="56" spans="1:6">
      <c r="A56" s="14">
        <f t="shared" si="6"/>
        <v>36</v>
      </c>
      <c r="B56" s="22" t="s">
        <v>61</v>
      </c>
      <c r="C56" s="16" t="s">
        <v>33</v>
      </c>
      <c r="D56" s="16">
        <v>6</v>
      </c>
      <c r="E56" s="17"/>
      <c r="F56" s="18">
        <f t="shared" si="1"/>
        <v>0</v>
      </c>
    </row>
    <row r="57" spans="1:6">
      <c r="A57" s="14">
        <f t="shared" si="6"/>
        <v>37</v>
      </c>
      <c r="B57" s="22" t="s">
        <v>62</v>
      </c>
      <c r="C57" s="16" t="s">
        <v>33</v>
      </c>
      <c r="D57" s="16">
        <v>12</v>
      </c>
      <c r="E57" s="17"/>
      <c r="F57" s="18">
        <f t="shared" si="1"/>
        <v>0</v>
      </c>
    </row>
    <row r="58" spans="1:6">
      <c r="A58" s="14">
        <f t="shared" si="6"/>
        <v>38</v>
      </c>
      <c r="B58" s="22" t="s">
        <v>63</v>
      </c>
      <c r="C58" s="16" t="s">
        <v>33</v>
      </c>
      <c r="D58" s="16">
        <v>3</v>
      </c>
      <c r="E58" s="17"/>
      <c r="F58" s="18">
        <f t="shared" si="1"/>
        <v>0</v>
      </c>
    </row>
    <row r="59" ht="45" customHeight="1" spans="1:6">
      <c r="A59" s="14">
        <f t="shared" si="6"/>
        <v>39</v>
      </c>
      <c r="B59" s="22" t="s">
        <v>64</v>
      </c>
      <c r="C59" s="16" t="s">
        <v>53</v>
      </c>
      <c r="D59" s="16">
        <v>1</v>
      </c>
      <c r="E59" s="17"/>
      <c r="F59" s="18">
        <f t="shared" si="1"/>
        <v>0</v>
      </c>
    </row>
    <row r="60" ht="31.5" spans="1:6">
      <c r="A60" s="14">
        <f t="shared" si="6"/>
        <v>40</v>
      </c>
      <c r="B60" s="23" t="s">
        <v>65</v>
      </c>
      <c r="C60" s="16" t="s">
        <v>33</v>
      </c>
      <c r="D60" s="16">
        <v>1</v>
      </c>
      <c r="E60" s="17"/>
      <c r="F60" s="18">
        <f t="shared" si="1"/>
        <v>0</v>
      </c>
    </row>
    <row r="61" ht="31.5" spans="1:6">
      <c r="A61" s="14">
        <f t="shared" si="6"/>
        <v>41</v>
      </c>
      <c r="B61" s="27" t="s">
        <v>66</v>
      </c>
      <c r="C61" s="16" t="s">
        <v>33</v>
      </c>
      <c r="D61" s="16">
        <v>2</v>
      </c>
      <c r="E61" s="17"/>
      <c r="F61" s="18">
        <f t="shared" si="1"/>
        <v>0</v>
      </c>
    </row>
    <row r="62" ht="47.25" spans="1:6">
      <c r="A62" s="14">
        <f t="shared" si="6"/>
        <v>42</v>
      </c>
      <c r="B62" s="22" t="s">
        <v>67</v>
      </c>
      <c r="C62" s="16" t="s">
        <v>33</v>
      </c>
      <c r="D62" s="16">
        <v>8</v>
      </c>
      <c r="E62" s="17"/>
      <c r="F62" s="18">
        <f t="shared" si="1"/>
        <v>0</v>
      </c>
    </row>
    <row r="63" ht="47.25" spans="1:6">
      <c r="A63" s="14">
        <f t="shared" si="6"/>
        <v>43</v>
      </c>
      <c r="B63" s="22" t="s">
        <v>68</v>
      </c>
      <c r="C63" s="16" t="s">
        <v>33</v>
      </c>
      <c r="D63" s="16">
        <v>2</v>
      </c>
      <c r="E63" s="17"/>
      <c r="F63" s="18">
        <f t="shared" si="1"/>
        <v>0</v>
      </c>
    </row>
    <row r="64" spans="1:6">
      <c r="A64" s="14">
        <f t="shared" ref="A64:A65" si="7">+A63+1</f>
        <v>44</v>
      </c>
      <c r="B64" s="22" t="s">
        <v>69</v>
      </c>
      <c r="C64" s="16" t="s">
        <v>26</v>
      </c>
      <c r="D64" s="16">
        <v>260</v>
      </c>
      <c r="E64" s="17"/>
      <c r="F64" s="18">
        <f t="shared" si="1"/>
        <v>0</v>
      </c>
    </row>
    <row r="65" ht="31.5" spans="1:6">
      <c r="A65" s="14">
        <f t="shared" si="7"/>
        <v>45</v>
      </c>
      <c r="B65" s="23" t="s">
        <v>70</v>
      </c>
      <c r="C65" s="16" t="s">
        <v>26</v>
      </c>
      <c r="D65" s="16">
        <v>24</v>
      </c>
      <c r="E65" s="17"/>
      <c r="F65" s="18">
        <f t="shared" si="1"/>
        <v>0</v>
      </c>
    </row>
    <row r="66" spans="1:6">
      <c r="A66" s="14"/>
      <c r="B66" s="28" t="s">
        <v>71</v>
      </c>
      <c r="C66" s="16"/>
      <c r="D66" s="16"/>
      <c r="E66" s="17"/>
      <c r="F66" s="18"/>
    </row>
    <row r="67" ht="15.95" customHeight="1" spans="1:6">
      <c r="A67" s="14">
        <v>46</v>
      </c>
      <c r="B67" s="23" t="s">
        <v>72</v>
      </c>
      <c r="C67" s="16" t="s">
        <v>33</v>
      </c>
      <c r="D67" s="16">
        <v>8</v>
      </c>
      <c r="E67" s="17"/>
      <c r="F67" s="18">
        <f>+D67*E67</f>
        <v>0</v>
      </c>
    </row>
    <row r="68" spans="1:6">
      <c r="A68" s="14"/>
      <c r="B68" s="28" t="s">
        <v>73</v>
      </c>
      <c r="C68" s="16"/>
      <c r="D68" s="16"/>
      <c r="E68" s="17"/>
      <c r="F68" s="18"/>
    </row>
    <row r="69" ht="31.5" spans="1:6">
      <c r="A69" s="14">
        <f>+A67+1</f>
        <v>47</v>
      </c>
      <c r="B69" s="23" t="s">
        <v>74</v>
      </c>
      <c r="C69" s="16" t="s">
        <v>53</v>
      </c>
      <c r="D69" s="16">
        <v>1</v>
      </c>
      <c r="E69" s="17"/>
      <c r="F69" s="18">
        <f>+D69*E69</f>
        <v>0</v>
      </c>
    </row>
    <row r="70" ht="36.6" customHeight="1" spans="1:6">
      <c r="A70" s="14">
        <f>+A69+1</f>
        <v>48</v>
      </c>
      <c r="B70" s="26" t="s">
        <v>75</v>
      </c>
      <c r="C70" s="16" t="s">
        <v>53</v>
      </c>
      <c r="D70" s="16">
        <v>1</v>
      </c>
      <c r="E70" s="17"/>
      <c r="F70" s="18">
        <f>+D70*E70</f>
        <v>0</v>
      </c>
    </row>
    <row r="71" ht="31.5" spans="1:6">
      <c r="A71" s="14">
        <f t="shared" ref="A71:A73" si="8">+A70+1</f>
        <v>49</v>
      </c>
      <c r="B71" s="23" t="s">
        <v>76</v>
      </c>
      <c r="C71" s="16" t="s">
        <v>53</v>
      </c>
      <c r="D71" s="16">
        <v>1</v>
      </c>
      <c r="E71" s="17"/>
      <c r="F71" s="18">
        <f>+D71*E71</f>
        <v>0</v>
      </c>
    </row>
    <row r="72" ht="31.5" spans="1:6">
      <c r="A72" s="14">
        <f t="shared" si="8"/>
        <v>50</v>
      </c>
      <c r="B72" s="23" t="s">
        <v>77</v>
      </c>
      <c r="C72" s="16" t="s">
        <v>53</v>
      </c>
      <c r="D72" s="16">
        <v>1</v>
      </c>
      <c r="E72" s="17"/>
      <c r="F72" s="18">
        <f>+D72*E72</f>
        <v>0</v>
      </c>
    </row>
    <row r="73" ht="31.5" spans="1:6">
      <c r="A73" s="14">
        <f t="shared" si="8"/>
        <v>51</v>
      </c>
      <c r="B73" s="23" t="s">
        <v>78</v>
      </c>
      <c r="C73" s="16" t="s">
        <v>33</v>
      </c>
      <c r="D73" s="16">
        <v>1</v>
      </c>
      <c r="E73" s="17"/>
      <c r="F73" s="18">
        <f>+D73*E73</f>
        <v>0</v>
      </c>
    </row>
    <row r="74" ht="30" customHeight="1" spans="1:6">
      <c r="A74" s="14"/>
      <c r="B74" s="28" t="s">
        <v>79</v>
      </c>
      <c r="C74" s="16"/>
      <c r="D74" s="16"/>
      <c r="E74" s="17"/>
      <c r="F74" s="18"/>
    </row>
    <row r="75" ht="30" customHeight="1" spans="1:6">
      <c r="A75" s="14">
        <f>+A73+1</f>
        <v>52</v>
      </c>
      <c r="B75" s="23" t="s">
        <v>80</v>
      </c>
      <c r="C75" s="16" t="s">
        <v>53</v>
      </c>
      <c r="D75" s="16">
        <v>1</v>
      </c>
      <c r="E75" s="17"/>
      <c r="F75" s="18">
        <f>+D75*E75</f>
        <v>0</v>
      </c>
    </row>
    <row r="76" ht="30" customHeight="1" spans="1:6">
      <c r="A76" s="14"/>
      <c r="B76" s="28" t="s">
        <v>81</v>
      </c>
      <c r="C76" s="16"/>
      <c r="D76" s="16"/>
      <c r="E76" s="17"/>
      <c r="F76" s="18"/>
    </row>
    <row r="77" ht="18" customHeight="1" spans="1:6">
      <c r="A77" s="14">
        <f>+A75+1</f>
        <v>53</v>
      </c>
      <c r="B77" s="23" t="s">
        <v>82</v>
      </c>
      <c r="C77" s="16" t="s">
        <v>33</v>
      </c>
      <c r="D77" s="16">
        <v>2</v>
      </c>
      <c r="E77" s="17"/>
      <c r="F77" s="18">
        <f>+D77*E77</f>
        <v>0</v>
      </c>
    </row>
    <row r="78" ht="30" customHeight="1" spans="1:6">
      <c r="A78" s="14"/>
      <c r="B78" s="29" t="s">
        <v>83</v>
      </c>
      <c r="C78" s="16"/>
      <c r="D78" s="16"/>
      <c r="E78" s="17"/>
      <c r="F78" s="18"/>
    </row>
    <row r="79" spans="1:6">
      <c r="A79" s="14">
        <f>+A77+1</f>
        <v>54</v>
      </c>
      <c r="B79" s="23" t="s">
        <v>84</v>
      </c>
      <c r="C79" s="16" t="s">
        <v>16</v>
      </c>
      <c r="D79" s="20">
        <v>70</v>
      </c>
      <c r="E79" s="21"/>
      <c r="F79" s="18">
        <f t="shared" ref="F79:F85" si="9">+D79*E79</f>
        <v>0</v>
      </c>
    </row>
    <row r="80" ht="31.5" spans="1:6">
      <c r="A80" s="14">
        <f>+A79+1</f>
        <v>55</v>
      </c>
      <c r="B80" s="23" t="s">
        <v>85</v>
      </c>
      <c r="C80" s="16" t="s">
        <v>33</v>
      </c>
      <c r="D80" s="20">
        <v>1</v>
      </c>
      <c r="E80" s="21"/>
      <c r="F80" s="18">
        <f t="shared" si="9"/>
        <v>0</v>
      </c>
    </row>
    <row r="81" ht="31.5" spans="1:6">
      <c r="A81" s="14">
        <f>+A80+1</f>
        <v>56</v>
      </c>
      <c r="B81" s="23" t="s">
        <v>86</v>
      </c>
      <c r="C81" s="16" t="s">
        <v>16</v>
      </c>
      <c r="D81" s="20">
        <v>27</v>
      </c>
      <c r="E81" s="21"/>
      <c r="F81" s="18">
        <f t="shared" si="9"/>
        <v>0</v>
      </c>
    </row>
    <row r="82" spans="1:6">
      <c r="A82" s="14">
        <f>+A81+1</f>
        <v>57</v>
      </c>
      <c r="B82" s="23" t="s">
        <v>87</v>
      </c>
      <c r="C82" s="16" t="s">
        <v>16</v>
      </c>
      <c r="D82" s="16">
        <v>20</v>
      </c>
      <c r="E82" s="17"/>
      <c r="F82" s="18">
        <f t="shared" si="9"/>
        <v>0</v>
      </c>
    </row>
    <row r="83" spans="1:6">
      <c r="A83" s="14">
        <f>+A82+1</f>
        <v>58</v>
      </c>
      <c r="B83" s="23" t="s">
        <v>88</v>
      </c>
      <c r="C83" s="16" t="s">
        <v>16</v>
      </c>
      <c r="D83" s="16">
        <f>2*2.4</f>
        <v>4.8</v>
      </c>
      <c r="E83" s="17"/>
      <c r="F83" s="18">
        <f t="shared" si="9"/>
        <v>0</v>
      </c>
    </row>
    <row r="84" spans="1:6">
      <c r="A84" s="14">
        <f t="shared" ref="A84:A85" si="10">+A83+1</f>
        <v>59</v>
      </c>
      <c r="B84" s="19" t="s">
        <v>89</v>
      </c>
      <c r="C84" s="16" t="s">
        <v>16</v>
      </c>
      <c r="D84" s="16">
        <f>+(3+1.5+1.5+3)*2</f>
        <v>18</v>
      </c>
      <c r="E84" s="17"/>
      <c r="F84" s="18">
        <f t="shared" si="9"/>
        <v>0</v>
      </c>
    </row>
    <row r="85" ht="47.25" spans="1:6">
      <c r="A85" s="14">
        <f t="shared" si="10"/>
        <v>60</v>
      </c>
      <c r="B85" s="19" t="s">
        <v>90</v>
      </c>
      <c r="C85" s="16" t="s">
        <v>16</v>
      </c>
      <c r="D85" s="16">
        <f>3*2</f>
        <v>6</v>
      </c>
      <c r="E85" s="17"/>
      <c r="F85" s="18">
        <f t="shared" si="9"/>
        <v>0</v>
      </c>
    </row>
    <row r="86" ht="30" customHeight="1" spans="1:6">
      <c r="A86" s="14"/>
      <c r="B86" s="25" t="s">
        <v>91</v>
      </c>
      <c r="C86" s="16"/>
      <c r="D86" s="16"/>
      <c r="E86" s="17"/>
      <c r="F86" s="18"/>
    </row>
    <row r="87" spans="1:6">
      <c r="A87" s="14">
        <f>+A85+1</f>
        <v>61</v>
      </c>
      <c r="B87" s="23" t="s">
        <v>92</v>
      </c>
      <c r="C87" s="16" t="s">
        <v>33</v>
      </c>
      <c r="D87" s="16">
        <v>2</v>
      </c>
      <c r="E87" s="17"/>
      <c r="F87" s="18">
        <f>+D87*E87</f>
        <v>0</v>
      </c>
    </row>
    <row r="88" spans="1:6">
      <c r="A88" s="14">
        <f>+A87+1</f>
        <v>62</v>
      </c>
      <c r="B88" s="22" t="s">
        <v>93</v>
      </c>
      <c r="C88" s="16" t="s">
        <v>33</v>
      </c>
      <c r="D88" s="16">
        <v>3</v>
      </c>
      <c r="E88" s="17"/>
      <c r="F88" s="18">
        <f>+D88*E88</f>
        <v>0</v>
      </c>
    </row>
    <row r="89" ht="31.5" spans="1:6">
      <c r="A89" s="14">
        <f>+A88+1</f>
        <v>63</v>
      </c>
      <c r="B89" s="23" t="s">
        <v>94</v>
      </c>
      <c r="C89" s="16" t="s">
        <v>33</v>
      </c>
      <c r="D89" s="16">
        <v>1</v>
      </c>
      <c r="E89" s="17"/>
      <c r="F89" s="18">
        <f>+D89*E89</f>
        <v>0</v>
      </c>
    </row>
    <row r="90" spans="1:6">
      <c r="A90" s="14"/>
      <c r="B90" s="25" t="s">
        <v>95</v>
      </c>
      <c r="C90" s="16"/>
      <c r="D90" s="16"/>
      <c r="E90" s="17"/>
      <c r="F90" s="18"/>
    </row>
    <row r="91" ht="30" customHeight="1" spans="1:6">
      <c r="A91" s="14">
        <f>+A89+1</f>
        <v>64</v>
      </c>
      <c r="B91" s="19" t="s">
        <v>96</v>
      </c>
      <c r="C91" s="16" t="s">
        <v>16</v>
      </c>
      <c r="D91" s="16">
        <f>4*2*2.5</f>
        <v>20</v>
      </c>
      <c r="E91" s="17"/>
      <c r="F91" s="18">
        <f>+D91*E91</f>
        <v>0</v>
      </c>
    </row>
    <row r="92" ht="30" customHeight="1" spans="1:6">
      <c r="A92" s="14">
        <f>+A91+1</f>
        <v>65</v>
      </c>
      <c r="B92" s="19" t="s">
        <v>97</v>
      </c>
      <c r="C92" s="16" t="s">
        <v>16</v>
      </c>
      <c r="D92" s="16">
        <f>+(5+5+6+6)*3+5*6+(4+6+4+6)*3+6*4+192</f>
        <v>372</v>
      </c>
      <c r="E92" s="17"/>
      <c r="F92" s="18">
        <f>+D92*E92</f>
        <v>0</v>
      </c>
    </row>
    <row r="93" ht="30" customHeight="1" spans="1:6">
      <c r="A93" s="14">
        <f t="shared" ref="A93:A94" si="11">+A92+1</f>
        <v>66</v>
      </c>
      <c r="B93" s="19" t="s">
        <v>98</v>
      </c>
      <c r="C93" s="16" t="s">
        <v>16</v>
      </c>
      <c r="D93" s="16">
        <f>+(12+6)*2*3+216</f>
        <v>324</v>
      </c>
      <c r="E93" s="17"/>
      <c r="F93" s="18">
        <f>+D93*E93</f>
        <v>0</v>
      </c>
    </row>
    <row r="94" ht="30" customHeight="1" spans="1:6">
      <c r="A94" s="14">
        <f t="shared" si="11"/>
        <v>67</v>
      </c>
      <c r="B94" s="19" t="s">
        <v>99</v>
      </c>
      <c r="C94" s="16" t="s">
        <v>16</v>
      </c>
      <c r="D94" s="16">
        <f>24+32</f>
        <v>56</v>
      </c>
      <c r="E94" s="17"/>
      <c r="F94" s="18">
        <f>+D94*E94</f>
        <v>0</v>
      </c>
    </row>
    <row r="95" spans="1:6">
      <c r="A95" s="30" t="s">
        <v>100</v>
      </c>
      <c r="B95" s="31"/>
      <c r="C95" s="31"/>
      <c r="D95" s="31"/>
      <c r="E95" s="31"/>
      <c r="F95" s="32">
        <f>SUM(F16:F94)</f>
        <v>0</v>
      </c>
    </row>
    <row r="96" spans="1:6">
      <c r="A96" s="30" t="s">
        <v>101</v>
      </c>
      <c r="B96" s="31"/>
      <c r="C96" s="31"/>
      <c r="D96" s="31"/>
      <c r="E96" s="31"/>
      <c r="F96" s="32">
        <f>+F95/5</f>
        <v>0</v>
      </c>
    </row>
    <row r="97" ht="16.5" spans="1:6">
      <c r="A97" s="33" t="s">
        <v>102</v>
      </c>
      <c r="B97" s="34"/>
      <c r="C97" s="34"/>
      <c r="D97" s="34"/>
      <c r="E97" s="34"/>
      <c r="F97" s="35">
        <f>+F96+F95</f>
        <v>0</v>
      </c>
    </row>
    <row r="98" spans="9:9">
      <c r="I98" s="37"/>
    </row>
    <row r="103" spans="6:6">
      <c r="F103" s="36"/>
    </row>
    <row r="104" spans="6:6">
      <c r="F104" s="36"/>
    </row>
    <row r="105" spans="6:6">
      <c r="F105" s="36"/>
    </row>
  </sheetData>
  <mergeCells count="8">
    <mergeCell ref="A7:F7"/>
    <mergeCell ref="A8:F8"/>
    <mergeCell ref="A9:F9"/>
    <mergeCell ref="A10:F10"/>
    <mergeCell ref="A11:F11"/>
    <mergeCell ref="A95:E95"/>
    <mergeCell ref="A96:E96"/>
    <mergeCell ref="A97:E97"/>
  </mergeCells>
  <pageMargins left="0.708661417322835" right="0.708661417322835" top="0.748031496062992" bottom="0.748031496062992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BORDEREAU DES PRIX -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GHANJAOUI Mohamed</dc:creator>
  <cp:lastModifiedBy>moura</cp:lastModifiedBy>
  <dcterms:created xsi:type="dcterms:W3CDTF">2021-07-27T15:57:00Z</dcterms:created>
  <cp:lastPrinted>2021-09-14T15:01:00Z</cp:lastPrinted>
  <dcterms:modified xsi:type="dcterms:W3CDTF">2025-06-24T10:10:26Z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77D55D04100541B1853F8F8D33896F94_12</vt:lpwstr>
  </property>
  <property fmtid="{D5CDD505-2E9C-101B-9397-08002B2CF9AE}" pid="3" name="KSOProductBuildVer">
    <vt:lpwstr>1036-12.2.0.21546</vt:lpwstr>
  </property>
</Properties>
</file>